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saintswaedu-my.sharepoint.com/personal/l25hugho_allsaints_wa_edu_au/Documents/ASC Documents/Year 7/Term 4/Digital ICT/"/>
    </mc:Choice>
  </mc:AlternateContent>
  <xr:revisionPtr revIDLastSave="679" documentId="8_{EA6A1532-65D6-4EFB-8746-60E5946A085C}" xr6:coauthVersionLast="45" xr6:coauthVersionMax="45" xr10:uidLastSave="{4DBFE838-2071-4260-8904-FE75CDE0C3B6}"/>
  <bookViews>
    <workbookView xWindow="-110" yWindow="-110" windowWidth="19420" windowHeight="10560" xr2:uid="{35177288-82A1-4EF4-B0D1-FD45EE85AB8B}"/>
  </bookViews>
  <sheets>
    <sheet name="CHRISTMAS MARKET" sheetId="1" r:id="rId1"/>
    <sheet name="CH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H41" i="1" l="1"/>
  <c r="H35" i="1"/>
  <c r="H36" i="1"/>
  <c r="H37" i="1"/>
  <c r="H38" i="1"/>
  <c r="H39" i="1"/>
  <c r="H40" i="1"/>
  <c r="H34" i="1"/>
  <c r="F40" i="1"/>
  <c r="F39" i="1"/>
  <c r="F38" i="1"/>
  <c r="G6" i="1"/>
  <c r="G13" i="1" l="1"/>
  <c r="D12" i="1" l="1"/>
  <c r="D15" i="1"/>
  <c r="D14" i="1"/>
  <c r="D21" i="1" l="1"/>
  <c r="D26" i="1" s="1"/>
  <c r="D36" i="1" s="1"/>
  <c r="F36" i="1" s="1"/>
  <c r="D24" i="1" l="1"/>
  <c r="D25" i="1"/>
  <c r="D11" i="1"/>
  <c r="D10" i="1"/>
  <c r="G30" i="1"/>
  <c r="G26" i="1" s="1"/>
  <c r="G14" i="1"/>
  <c r="G29" i="1" l="1"/>
  <c r="G25" i="1" s="1"/>
  <c r="G32" i="1" s="1"/>
  <c r="D35" i="1"/>
  <c r="F35" i="1" s="1"/>
  <c r="G28" i="1"/>
  <c r="G24" i="1" s="1"/>
  <c r="D34" i="1"/>
  <c r="F34" i="1" l="1"/>
  <c r="D37" i="1"/>
  <c r="F37" i="1" s="1"/>
</calcChain>
</file>

<file path=xl/sharedStrings.xml><?xml version="1.0" encoding="utf-8"?>
<sst xmlns="http://schemas.openxmlformats.org/spreadsheetml/2006/main" count="54" uniqueCount="46">
  <si>
    <t>CHRISTMAS MARKET</t>
  </si>
  <si>
    <t>Kmart</t>
  </si>
  <si>
    <t>Spotlight</t>
  </si>
  <si>
    <t>Ribtex Designer Wire 20 Gauge - Copper</t>
  </si>
  <si>
    <t>Estimated amount of rings made</t>
  </si>
  <si>
    <t>Cost to make 1 ring</t>
  </si>
  <si>
    <t>ESTIMATED COST OF 1 RING</t>
  </si>
  <si>
    <t>PROFIT</t>
  </si>
  <si>
    <t>COST TO MAKE</t>
  </si>
  <si>
    <t>SELLING PRICE</t>
  </si>
  <si>
    <t>PRODUCT</t>
  </si>
  <si>
    <t>Pack of Three Rings</t>
  </si>
  <si>
    <t>If 1 packet of 3 sold</t>
  </si>
  <si>
    <t>8pk of bags</t>
  </si>
  <si>
    <t>Cost of 10m of wire</t>
  </si>
  <si>
    <t>Complex Ring</t>
  </si>
  <si>
    <t xml:space="preserve">Simple Ring </t>
  </si>
  <si>
    <t>If 1 simple ring sold</t>
  </si>
  <si>
    <t>If 1 complex ring sold</t>
  </si>
  <si>
    <t>COST</t>
  </si>
  <si>
    <t>SOURCE</t>
  </si>
  <si>
    <t>AMOUNT</t>
  </si>
  <si>
    <t>TOTAL COST</t>
  </si>
  <si>
    <t>PURCHASE COSTS</t>
  </si>
  <si>
    <t xml:space="preserve">Budget = </t>
  </si>
  <si>
    <t>Minimum spent</t>
  </si>
  <si>
    <t>Maximum spent</t>
  </si>
  <si>
    <t>Range</t>
  </si>
  <si>
    <t>Mode</t>
  </si>
  <si>
    <t>Median</t>
  </si>
  <si>
    <t>Mean</t>
  </si>
  <si>
    <t xml:space="preserve">Total Money Spent </t>
  </si>
  <si>
    <t xml:space="preserve">Money Left over </t>
  </si>
  <si>
    <t>8, 6</t>
  </si>
  <si>
    <t>MAX WE CAN SELL</t>
  </si>
  <si>
    <t>ESTIMATED PROFIT</t>
  </si>
  <si>
    <t>Simple Ring</t>
  </si>
  <si>
    <t>Pack of three</t>
  </si>
  <si>
    <t>Discounted Single</t>
  </si>
  <si>
    <t xml:space="preserve">Discounted pack of 2 </t>
  </si>
  <si>
    <t>Broken Rings</t>
  </si>
  <si>
    <t>Discounted pack of three</t>
  </si>
  <si>
    <t>NUMBER SOLD</t>
  </si>
  <si>
    <t>SUB - TOTAL</t>
  </si>
  <si>
    <t xml:space="preserve">TOTAL </t>
  </si>
  <si>
    <t xml:space="preserve">Total 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</si>
</sst>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Bahnschrift Light"/>
      <family val="2"/>
    </font>
    <font>
      <sz val="20"/>
      <color theme="1"/>
      <name val="Bahnschrift Light"/>
      <family val="2"/>
    </font>
    <font>
      <b/>
      <sz val="18"/>
      <color theme="1"/>
      <name val="Bahnschrift Ligh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b/>
      <sz val="20"/>
      <color theme="1"/>
      <name val="Bahnschrift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DF1"/>
        <bgColor indexed="64"/>
      </patternFill>
    </fill>
    <fill>
      <patternFill patternType="solid">
        <fgColor rgb="FFFFDDF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2" xfId="0" applyFont="1" applyBorder="1"/>
    <xf numFmtId="44" fontId="3" fillId="0" borderId="2" xfId="1" applyFont="1" applyBorder="1"/>
    <xf numFmtId="44" fontId="3" fillId="0" borderId="2" xfId="1" applyFont="1" applyBorder="1" applyAlignment="1"/>
    <xf numFmtId="0" fontId="3" fillId="0" borderId="0" xfId="0" applyFont="1"/>
    <xf numFmtId="44" fontId="3" fillId="0" borderId="2" xfId="0" applyNumberFormat="1" applyFont="1" applyBorder="1"/>
    <xf numFmtId="0" fontId="3" fillId="0" borderId="3" xfId="0" applyFont="1" applyBorder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right"/>
    </xf>
    <xf numFmtId="44" fontId="3" fillId="0" borderId="0" xfId="0" applyNumberFormat="1" applyFont="1"/>
    <xf numFmtId="44" fontId="3" fillId="0" borderId="0" xfId="1" applyFont="1" applyAlignment="1">
      <alignment vertical="center"/>
    </xf>
    <xf numFmtId="44" fontId="3" fillId="0" borderId="2" xfId="1" applyFont="1" applyBorder="1" applyAlignment="1">
      <alignment horizontal="right"/>
    </xf>
    <xf numFmtId="44" fontId="3" fillId="0" borderId="2" xfId="0" applyNumberFormat="1" applyFont="1" applyBorder="1" applyAlignment="1">
      <alignment horizontal="right"/>
    </xf>
    <xf numFmtId="0" fontId="3" fillId="0" borderId="5" xfId="0" applyFont="1" applyBorder="1"/>
    <xf numFmtId="44" fontId="3" fillId="0" borderId="5" xfId="1" applyFont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44" fontId="3" fillId="0" borderId="5" xfId="0" applyNumberFormat="1" applyFont="1" applyBorder="1"/>
    <xf numFmtId="43" fontId="3" fillId="0" borderId="5" xfId="3" applyFont="1" applyBorder="1"/>
    <xf numFmtId="43" fontId="3" fillId="0" borderId="2" xfId="3" applyFont="1" applyBorder="1" applyAlignment="1">
      <alignment horizontal="right"/>
    </xf>
    <xf numFmtId="43" fontId="3" fillId="0" borderId="2" xfId="3" applyFont="1" applyBorder="1"/>
    <xf numFmtId="44" fontId="3" fillId="0" borderId="8" xfId="1" applyFont="1" applyBorder="1"/>
    <xf numFmtId="44" fontId="3" fillId="0" borderId="3" xfId="1" applyFont="1" applyBorder="1"/>
    <xf numFmtId="44" fontId="3" fillId="0" borderId="3" xfId="0" applyNumberFormat="1" applyFont="1" applyBorder="1"/>
    <xf numFmtId="0" fontId="3" fillId="0" borderId="9" xfId="0" applyFont="1" applyBorder="1"/>
    <xf numFmtId="0" fontId="3" fillId="0" borderId="8" xfId="0" applyFont="1" applyBorder="1"/>
    <xf numFmtId="44" fontId="3" fillId="0" borderId="9" xfId="1" applyFont="1" applyBorder="1"/>
    <xf numFmtId="0" fontId="3" fillId="0" borderId="11" xfId="0" applyFont="1" applyBorder="1"/>
    <xf numFmtId="0" fontId="3" fillId="0" borderId="12" xfId="0" applyFont="1" applyBorder="1" applyAlignment="1"/>
    <xf numFmtId="0" fontId="3" fillId="0" borderId="12" xfId="0" applyFont="1" applyBorder="1"/>
    <xf numFmtId="0" fontId="3" fillId="0" borderId="13" xfId="0" applyFont="1" applyBorder="1"/>
    <xf numFmtId="44" fontId="3" fillId="0" borderId="7" xfId="0" applyNumberFormat="1" applyFont="1" applyBorder="1"/>
    <xf numFmtId="0" fontId="7" fillId="3" borderId="17" xfId="0" applyFont="1" applyFill="1" applyBorder="1" applyAlignment="1">
      <alignment horizontal="right"/>
    </xf>
    <xf numFmtId="44" fontId="7" fillId="3" borderId="6" xfId="0" applyNumberFormat="1" applyFont="1" applyFill="1" applyBorder="1"/>
    <xf numFmtId="0" fontId="6" fillId="4" borderId="4" xfId="0" applyFont="1" applyFill="1" applyBorder="1"/>
    <xf numFmtId="0" fontId="3" fillId="4" borderId="4" xfId="0" applyFont="1" applyFill="1" applyBorder="1"/>
    <xf numFmtId="0" fontId="7" fillId="4" borderId="4" xfId="2" applyFont="1" applyFill="1" applyBorder="1"/>
    <xf numFmtId="0" fontId="6" fillId="4" borderId="4" xfId="2" applyFont="1" applyFill="1" applyBorder="1"/>
    <xf numFmtId="0" fontId="6" fillId="4" borderId="16" xfId="2" applyFont="1" applyFill="1" applyBorder="1"/>
    <xf numFmtId="44" fontId="7" fillId="4" borderId="4" xfId="2" applyNumberFormat="1" applyFont="1" applyFill="1" applyBorder="1"/>
    <xf numFmtId="0" fontId="7" fillId="4" borderId="4" xfId="0" applyFont="1" applyFill="1" applyBorder="1"/>
    <xf numFmtId="0" fontId="3" fillId="0" borderId="8" xfId="3" applyNumberFormat="1" applyFont="1" applyBorder="1"/>
    <xf numFmtId="0" fontId="3" fillId="0" borderId="3" xfId="3" applyNumberFormat="1" applyFont="1" applyBorder="1"/>
    <xf numFmtId="0" fontId="3" fillId="0" borderId="9" xfId="3" applyNumberFormat="1" applyFont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Check Cell" xfId="2" builtinId="23"/>
    <cellStyle name="Comma" xfId="3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AFFF"/>
      <color rgb="FFFFDDF5"/>
      <color rgb="FFFFE1FF"/>
      <color rgb="FFFFCDF1"/>
      <color rgb="FFCCCCFF"/>
      <color rgb="FF9999FF"/>
      <color rgb="FFE5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Overall Costs and Profit</a:t>
            </a:r>
            <a:r>
              <a:rPr lang="en-AU" baseline="0"/>
              <a:t> 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Cost To Make</c:v>
          </c:tx>
          <c:spPr>
            <a:solidFill>
              <a:srgbClr val="FFDDF5"/>
            </a:solidFill>
            <a:ln>
              <a:noFill/>
            </a:ln>
            <a:effectLst/>
          </c:spPr>
          <c:invertIfNegative val="0"/>
          <c:cat>
            <c:strRef>
              <c:f>'CHRISTMAS MARKET'!$C$34:$C$40</c:f>
              <c:strCache>
                <c:ptCount val="7"/>
                <c:pt idx="0">
                  <c:v>Simple Ring</c:v>
                </c:pt>
                <c:pt idx="1">
                  <c:v>Complex Ring</c:v>
                </c:pt>
                <c:pt idx="2">
                  <c:v>Pack of three</c:v>
                </c:pt>
                <c:pt idx="3">
                  <c:v>Discounted Single</c:v>
                </c:pt>
                <c:pt idx="4">
                  <c:v>Discounted pack of 2 </c:v>
                </c:pt>
                <c:pt idx="5">
                  <c:v>Broken Rings</c:v>
                </c:pt>
                <c:pt idx="6">
                  <c:v>Discounted pack of three</c:v>
                </c:pt>
              </c:strCache>
            </c:strRef>
          </c:cat>
          <c:val>
            <c:numRef>
              <c:f>'CHRISTMAS MARKET'!$D$34:$D$40</c:f>
              <c:numCache>
                <c:formatCode>_("$"* #,##0.00_);_("$"* \(#,##0.00\);_("$"* "-"??_);_(@_)</c:formatCode>
                <c:ptCount val="7"/>
                <c:pt idx="0">
                  <c:v>0.13333333333333333</c:v>
                </c:pt>
                <c:pt idx="1">
                  <c:v>0.26666666666666666</c:v>
                </c:pt>
                <c:pt idx="2">
                  <c:v>0.4</c:v>
                </c:pt>
                <c:pt idx="3">
                  <c:v>0.13333333333333333</c:v>
                </c:pt>
                <c:pt idx="4">
                  <c:v>0.27</c:v>
                </c:pt>
                <c:pt idx="5">
                  <c:v>0.17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0-41D6-A2C3-F1A5F233B267}"/>
            </c:ext>
          </c:extLst>
        </c:ser>
        <c:ser>
          <c:idx val="1"/>
          <c:order val="1"/>
          <c:tx>
            <c:v>Selling Price</c:v>
          </c:tx>
          <c:spPr>
            <a:solidFill>
              <a:srgbClr val="FFCCFF"/>
            </a:solidFill>
            <a:ln>
              <a:noFill/>
            </a:ln>
            <a:effectLst/>
          </c:spPr>
          <c:invertIfNegative val="0"/>
          <c:cat>
            <c:strRef>
              <c:f>'CHRISTMAS MARKET'!$C$34:$C$40</c:f>
              <c:strCache>
                <c:ptCount val="7"/>
                <c:pt idx="0">
                  <c:v>Simple Ring</c:v>
                </c:pt>
                <c:pt idx="1">
                  <c:v>Complex Ring</c:v>
                </c:pt>
                <c:pt idx="2">
                  <c:v>Pack of three</c:v>
                </c:pt>
                <c:pt idx="3">
                  <c:v>Discounted Single</c:v>
                </c:pt>
                <c:pt idx="4">
                  <c:v>Discounted pack of 2 </c:v>
                </c:pt>
                <c:pt idx="5">
                  <c:v>Broken Rings</c:v>
                </c:pt>
                <c:pt idx="6">
                  <c:v>Discounted pack of three</c:v>
                </c:pt>
              </c:strCache>
            </c:strRef>
          </c:cat>
          <c:val>
            <c:numRef>
              <c:f>'CHRISTMAS MARKET'!$E$34:$E$40</c:f>
              <c:numCache>
                <c:formatCode>_("$"* #,##0.00_);_("$"* \(#,##0.00\);_("$"* "-"??_);_(@_)</c:formatCode>
                <c:ptCount val="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0.5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0-41D6-A2C3-F1A5F233B267}"/>
            </c:ext>
          </c:extLst>
        </c:ser>
        <c:ser>
          <c:idx val="2"/>
          <c:order val="2"/>
          <c:tx>
            <c:v>Profit</c:v>
          </c:tx>
          <c:spPr>
            <a:solidFill>
              <a:srgbClr val="FFAFFF"/>
            </a:solidFill>
            <a:ln>
              <a:noFill/>
            </a:ln>
            <a:effectLst/>
          </c:spPr>
          <c:invertIfNegative val="0"/>
          <c:cat>
            <c:strRef>
              <c:f>'CHRISTMAS MARKET'!$C$34:$C$40</c:f>
              <c:strCache>
                <c:ptCount val="7"/>
                <c:pt idx="0">
                  <c:v>Simple Ring</c:v>
                </c:pt>
                <c:pt idx="1">
                  <c:v>Complex Ring</c:v>
                </c:pt>
                <c:pt idx="2">
                  <c:v>Pack of three</c:v>
                </c:pt>
                <c:pt idx="3">
                  <c:v>Discounted Single</c:v>
                </c:pt>
                <c:pt idx="4">
                  <c:v>Discounted pack of 2 </c:v>
                </c:pt>
                <c:pt idx="5">
                  <c:v>Broken Rings</c:v>
                </c:pt>
                <c:pt idx="6">
                  <c:v>Discounted pack of three</c:v>
                </c:pt>
              </c:strCache>
            </c:strRef>
          </c:cat>
          <c:val>
            <c:numRef>
              <c:f>'CHRISTMAS MARKET'!$H$34:$H$40</c:f>
              <c:numCache>
                <c:formatCode>_("$"* #,##0.00_);_("$"* \(#,##0.00\);_("$"* "-"??_);_(@_)</c:formatCode>
                <c:ptCount val="7"/>
                <c:pt idx="0">
                  <c:v>2</c:v>
                </c:pt>
                <c:pt idx="1">
                  <c:v>32</c:v>
                </c:pt>
                <c:pt idx="2">
                  <c:v>28</c:v>
                </c:pt>
                <c:pt idx="3">
                  <c:v>6</c:v>
                </c:pt>
                <c:pt idx="4">
                  <c:v>8</c:v>
                </c:pt>
                <c:pt idx="5">
                  <c:v>0.5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0-41D6-A2C3-F1A5F233B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81295"/>
        <c:axId val="1740396959"/>
      </c:barChart>
      <c:catAx>
        <c:axId val="117681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Product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396959"/>
        <c:crosses val="autoZero"/>
        <c:auto val="1"/>
        <c:lblAlgn val="ctr"/>
        <c:lblOffset val="100"/>
        <c:noMultiLvlLbl val="0"/>
      </c:catAx>
      <c:valAx>
        <c:axId val="174039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Amount of Money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81295"/>
        <c:crosses val="autoZero"/>
        <c:crossBetween val="between"/>
        <c:majorUnit val="2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PURCHASE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AFFF"/>
            </a:solidFill>
          </c:spPr>
          <c:dPt>
            <c:idx val="0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51-40AF-84A5-9DD3FF0F9B18}"/>
              </c:ext>
            </c:extLst>
          </c:dPt>
          <c:dPt>
            <c:idx val="1"/>
            <c:bubble3D val="0"/>
            <c:spPr>
              <a:solidFill>
                <a:srgbClr val="FFA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51-40AF-84A5-9DD3FF0F9B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'CHRISTMAS MARKET'!$C$6:$C$7</c:f>
              <c:strCache>
                <c:ptCount val="2"/>
                <c:pt idx="0">
                  <c:v>8pk of bags</c:v>
                </c:pt>
                <c:pt idx="1">
                  <c:v>Ribtex Designer Wire 20 Gauge - Copper</c:v>
                </c:pt>
              </c:strCache>
            </c:strRef>
          </c:cat>
          <c:val>
            <c:numRef>
              <c:f>'CHRISTMAS MARKET'!$G$6:$G$7</c:f>
              <c:numCache>
                <c:formatCode>_("$"* #,##0.00_);_("$"* \(#,##0.00\);_("$"* "-"??_);_(@_)</c:formatCod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51-40AF-84A5-9DD3FF0F9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19</xdr:col>
      <xdr:colOff>423334</xdr:colOff>
      <xdr:row>32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0DB603-F85D-48B4-BE93-4794D72A5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306917</xdr:colOff>
      <xdr:row>3</xdr:row>
      <xdr:rowOff>10583</xdr:rowOff>
    </xdr:from>
    <xdr:to>
      <xdr:col>8</xdr:col>
      <xdr:colOff>582083</xdr:colOff>
      <xdr:row>18</xdr:row>
      <xdr:rowOff>55033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7D58830-518C-495E-AD26-F27DDA1D7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F566-1594-4268-9B40-A906D761EFCD}">
  <dimension ref="B1:L41"/>
  <sheetViews>
    <sheetView tabSelected="1" topLeftCell="A2" zoomScale="60" zoomScaleNormal="54" workbookViewId="0">
      <selection activeCell="D21" sqref="D21"/>
    </sheetView>
  </sheetViews>
  <sheetFormatPr defaultRowHeight="14" x14ac:dyDescent="0.3"/>
  <cols>
    <col min="1" max="1" width="8.7265625" style="4"/>
    <col min="2" max="2" width="22.36328125" style="4" customWidth="1"/>
    <col min="3" max="3" width="33.90625" style="4" customWidth="1"/>
    <col min="4" max="4" width="19.90625" style="4" customWidth="1"/>
    <col min="5" max="5" width="35.1796875" style="4" customWidth="1"/>
    <col min="6" max="6" width="24.36328125" style="4" customWidth="1"/>
    <col min="7" max="7" width="18.7265625" style="4" customWidth="1"/>
    <col min="8" max="8" width="12.1796875" style="4" customWidth="1"/>
    <col min="9" max="9" width="9.08984375" style="4" bestFit="1" customWidth="1"/>
    <col min="10" max="16384" width="8.7265625" style="4"/>
  </cols>
  <sheetData>
    <row r="1" spans="2:9" ht="26" customHeight="1" x14ac:dyDescent="0.3">
      <c r="D1" s="53" t="s">
        <v>0</v>
      </c>
      <c r="E1" s="53"/>
      <c r="F1" s="7"/>
    </row>
    <row r="3" spans="2:9" ht="22" x14ac:dyDescent="0.3">
      <c r="D3" s="54" t="s">
        <v>23</v>
      </c>
      <c r="E3" s="54"/>
    </row>
    <row r="4" spans="2:9" ht="14.5" thickBot="1" x14ac:dyDescent="0.35"/>
    <row r="5" spans="2:9" ht="15" thickBot="1" x14ac:dyDescent="0.4">
      <c r="B5" s="44" t="s">
        <v>23</v>
      </c>
      <c r="C5" s="34" t="s">
        <v>10</v>
      </c>
      <c r="D5" s="34" t="s">
        <v>19</v>
      </c>
      <c r="E5" s="34" t="s">
        <v>20</v>
      </c>
      <c r="F5" s="34" t="s">
        <v>21</v>
      </c>
      <c r="G5" s="34" t="s">
        <v>22</v>
      </c>
      <c r="H5" s="35"/>
    </row>
    <row r="6" spans="2:9" x14ac:dyDescent="0.3">
      <c r="B6" s="45"/>
      <c r="C6" s="27" t="s">
        <v>13</v>
      </c>
      <c r="D6" s="14">
        <v>2</v>
      </c>
      <c r="E6" s="13" t="s">
        <v>1</v>
      </c>
      <c r="F6" s="18">
        <v>3</v>
      </c>
      <c r="G6" s="21">
        <f>D6*F6</f>
        <v>6</v>
      </c>
      <c r="H6" s="13"/>
    </row>
    <row r="7" spans="2:9" x14ac:dyDescent="0.3">
      <c r="B7" s="45"/>
      <c r="C7" s="28" t="s">
        <v>3</v>
      </c>
      <c r="D7" s="3">
        <v>8</v>
      </c>
      <c r="E7" s="1" t="s">
        <v>2</v>
      </c>
      <c r="F7" s="20">
        <v>1</v>
      </c>
      <c r="G7" s="22">
        <v>8</v>
      </c>
      <c r="H7" s="1"/>
    </row>
    <row r="8" spans="2:9" x14ac:dyDescent="0.3">
      <c r="B8" s="45"/>
      <c r="C8" s="29"/>
      <c r="D8" s="1"/>
      <c r="E8" s="1"/>
      <c r="F8" s="1"/>
      <c r="G8" s="6"/>
      <c r="H8" s="1"/>
    </row>
    <row r="9" spans="2:9" x14ac:dyDescent="0.3">
      <c r="B9" s="45"/>
      <c r="C9" s="29"/>
      <c r="D9" s="1"/>
      <c r="E9" s="1"/>
      <c r="F9" s="1"/>
      <c r="G9" s="6"/>
      <c r="H9" s="1"/>
    </row>
    <row r="10" spans="2:9" x14ac:dyDescent="0.3">
      <c r="B10" s="45"/>
      <c r="C10" s="29" t="s">
        <v>25</v>
      </c>
      <c r="D10" s="11">
        <f>MIN(G6:G7)</f>
        <v>6</v>
      </c>
      <c r="E10" s="1"/>
      <c r="F10" s="1"/>
      <c r="G10" s="6"/>
      <c r="H10" s="1"/>
    </row>
    <row r="11" spans="2:9" x14ac:dyDescent="0.3">
      <c r="B11" s="45"/>
      <c r="C11" s="29" t="s">
        <v>26</v>
      </c>
      <c r="D11" s="12">
        <f>MAX(G6:G7)</f>
        <v>8</v>
      </c>
      <c r="E11" s="1"/>
      <c r="F11" s="1"/>
      <c r="G11" s="6"/>
      <c r="H11" s="1"/>
    </row>
    <row r="12" spans="2:9" x14ac:dyDescent="0.3">
      <c r="B12" s="45"/>
      <c r="C12" s="29" t="s">
        <v>27</v>
      </c>
      <c r="D12" s="12">
        <f>G7-G6</f>
        <v>2</v>
      </c>
      <c r="E12" s="1"/>
      <c r="F12" s="8" t="s">
        <v>24</v>
      </c>
      <c r="G12" s="22">
        <v>30</v>
      </c>
      <c r="H12" s="1"/>
      <c r="I12" s="10"/>
    </row>
    <row r="13" spans="2:9" x14ac:dyDescent="0.3">
      <c r="B13" s="45"/>
      <c r="C13" s="29" t="s">
        <v>28</v>
      </c>
      <c r="D13" s="19" t="s">
        <v>33</v>
      </c>
      <c r="E13" s="1"/>
      <c r="F13" s="8" t="s">
        <v>31</v>
      </c>
      <c r="G13" s="23">
        <f xml:space="preserve"> SUM(G6+G7)</f>
        <v>14</v>
      </c>
      <c r="H13" s="1"/>
      <c r="I13" s="10"/>
    </row>
    <row r="14" spans="2:9" x14ac:dyDescent="0.3">
      <c r="B14" s="45"/>
      <c r="C14" s="29" t="s">
        <v>29</v>
      </c>
      <c r="D14" s="12">
        <f>MEDIAN(G6:G7)</f>
        <v>7</v>
      </c>
      <c r="E14" s="1"/>
      <c r="F14" s="8" t="s">
        <v>32</v>
      </c>
      <c r="G14" s="22">
        <f>G12-G13</f>
        <v>16</v>
      </c>
      <c r="H14" s="1"/>
      <c r="I14" s="10"/>
    </row>
    <row r="15" spans="2:9" x14ac:dyDescent="0.3">
      <c r="B15" s="45"/>
      <c r="C15" s="29" t="s">
        <v>30</v>
      </c>
      <c r="D15" s="12">
        <f>AVERAGE(G6:G7)</f>
        <v>7</v>
      </c>
      <c r="E15" s="1"/>
      <c r="F15" s="1"/>
      <c r="G15" s="6"/>
      <c r="H15" s="1"/>
    </row>
    <row r="16" spans="2:9" x14ac:dyDescent="0.3">
      <c r="B16" s="45"/>
      <c r="C16" s="29"/>
      <c r="D16" s="1"/>
      <c r="E16" s="1"/>
      <c r="F16" s="1"/>
      <c r="G16" s="6"/>
      <c r="H16" s="1"/>
      <c r="I16" s="9"/>
    </row>
    <row r="17" spans="2:12" ht="16" customHeight="1" thickBot="1" x14ac:dyDescent="0.35">
      <c r="B17" s="46"/>
      <c r="C17" s="30"/>
      <c r="D17" s="15"/>
      <c r="E17" s="15"/>
      <c r="F17" s="15"/>
      <c r="G17" s="24"/>
      <c r="H17" s="15"/>
    </row>
    <row r="18" spans="2:12" ht="15" thickBot="1" x14ac:dyDescent="0.4">
      <c r="B18" s="47" t="s">
        <v>6</v>
      </c>
      <c r="C18" s="36"/>
      <c r="D18" s="37"/>
      <c r="E18" s="37"/>
      <c r="F18" s="38"/>
      <c r="G18" s="37"/>
      <c r="H18" s="35"/>
    </row>
    <row r="19" spans="2:12" x14ac:dyDescent="0.3">
      <c r="B19" s="48"/>
      <c r="C19" s="27" t="s">
        <v>4</v>
      </c>
      <c r="D19" s="18">
        <v>60</v>
      </c>
      <c r="E19" s="13"/>
      <c r="F19" s="13"/>
      <c r="G19" s="25"/>
      <c r="H19" s="13"/>
    </row>
    <row r="20" spans="2:12" x14ac:dyDescent="0.3">
      <c r="B20" s="48"/>
      <c r="C20" s="29" t="s">
        <v>14</v>
      </c>
      <c r="D20" s="2">
        <v>8</v>
      </c>
      <c r="E20" s="1"/>
      <c r="F20" s="1"/>
      <c r="G20" s="6"/>
      <c r="H20" s="1"/>
      <c r="L20" s="4">
        <f>8/60</f>
        <v>0.13333333333333333</v>
      </c>
    </row>
    <row r="21" spans="2:12" x14ac:dyDescent="0.3">
      <c r="B21" s="48"/>
      <c r="C21" s="29" t="s">
        <v>5</v>
      </c>
      <c r="D21" s="5">
        <f>D20/D19</f>
        <v>0.13333333333333333</v>
      </c>
      <c r="E21" s="1"/>
      <c r="F21" s="1"/>
      <c r="G21" s="6"/>
      <c r="H21" s="1"/>
    </row>
    <row r="22" spans="2:12" ht="14.5" thickBot="1" x14ac:dyDescent="0.35">
      <c r="B22" s="49"/>
      <c r="C22" s="30"/>
      <c r="D22" s="15"/>
      <c r="E22" s="15"/>
      <c r="F22" s="15"/>
      <c r="G22" s="24"/>
      <c r="H22" s="15"/>
    </row>
    <row r="23" spans="2:12" ht="14.5" thickBot="1" x14ac:dyDescent="0.35">
      <c r="B23" s="47" t="s">
        <v>35</v>
      </c>
      <c r="C23" s="39" t="s">
        <v>10</v>
      </c>
      <c r="D23" s="36" t="s">
        <v>8</v>
      </c>
      <c r="E23" s="36" t="s">
        <v>9</v>
      </c>
      <c r="F23" s="36" t="s">
        <v>34</v>
      </c>
      <c r="G23" s="36" t="s">
        <v>7</v>
      </c>
      <c r="H23" s="35"/>
    </row>
    <row r="24" spans="2:12" x14ac:dyDescent="0.3">
      <c r="B24" s="48"/>
      <c r="C24" s="27" t="s">
        <v>16</v>
      </c>
      <c r="D24" s="14">
        <f>D21</f>
        <v>0.13333333333333333</v>
      </c>
      <c r="E24" s="14">
        <v>2</v>
      </c>
      <c r="F24" s="18">
        <v>15</v>
      </c>
      <c r="G24" s="21">
        <f>G28*F24</f>
        <v>28</v>
      </c>
      <c r="H24" s="13"/>
    </row>
    <row r="25" spans="2:12" x14ac:dyDescent="0.3">
      <c r="B25" s="48"/>
      <c r="C25" s="29" t="s">
        <v>15</v>
      </c>
      <c r="D25" s="2">
        <f>D21*2</f>
        <v>0.26666666666666666</v>
      </c>
      <c r="E25" s="2">
        <v>2</v>
      </c>
      <c r="F25" s="20">
        <v>15</v>
      </c>
      <c r="G25" s="22">
        <f>G29*F25</f>
        <v>26</v>
      </c>
      <c r="H25" s="1"/>
    </row>
    <row r="26" spans="2:12" x14ac:dyDescent="0.3">
      <c r="B26" s="48"/>
      <c r="C26" s="29" t="s">
        <v>11</v>
      </c>
      <c r="D26" s="2">
        <f>D21*3</f>
        <v>0.4</v>
      </c>
      <c r="E26" s="2">
        <v>4</v>
      </c>
      <c r="F26" s="20">
        <v>10</v>
      </c>
      <c r="G26" s="22">
        <f>G30*F26</f>
        <v>36</v>
      </c>
      <c r="H26" s="1"/>
    </row>
    <row r="27" spans="2:12" x14ac:dyDescent="0.3">
      <c r="B27" s="48"/>
      <c r="C27" s="29"/>
      <c r="D27" s="1"/>
      <c r="E27" s="1"/>
      <c r="F27" s="1"/>
      <c r="G27" s="6"/>
      <c r="H27" s="1"/>
    </row>
    <row r="28" spans="2:12" x14ac:dyDescent="0.3">
      <c r="B28" s="48"/>
      <c r="C28" s="29"/>
      <c r="D28" s="1"/>
      <c r="E28" s="1"/>
      <c r="F28" s="1" t="s">
        <v>17</v>
      </c>
      <c r="G28" s="22">
        <f>E24-D24</f>
        <v>1.8666666666666667</v>
      </c>
      <c r="H28" s="1"/>
    </row>
    <row r="29" spans="2:12" x14ac:dyDescent="0.3">
      <c r="B29" s="48"/>
      <c r="C29" s="29"/>
      <c r="D29" s="1"/>
      <c r="E29" s="1"/>
      <c r="F29" s="1" t="s">
        <v>18</v>
      </c>
      <c r="G29" s="22">
        <f>E25-D25</f>
        <v>1.7333333333333334</v>
      </c>
      <c r="H29" s="1"/>
    </row>
    <row r="30" spans="2:12" x14ac:dyDescent="0.3">
      <c r="B30" s="48"/>
      <c r="C30" s="29"/>
      <c r="D30" s="1"/>
      <c r="E30" s="1"/>
      <c r="F30" s="1" t="s">
        <v>12</v>
      </c>
      <c r="G30" s="22">
        <f>E26-D26</f>
        <v>3.6</v>
      </c>
      <c r="H30" s="1"/>
    </row>
    <row r="31" spans="2:12" x14ac:dyDescent="0.3">
      <c r="B31" s="48"/>
      <c r="C31" s="29"/>
      <c r="D31" s="1"/>
      <c r="E31" s="1"/>
      <c r="F31" s="1"/>
      <c r="G31" s="6"/>
      <c r="H31" s="1"/>
    </row>
    <row r="32" spans="2:12" ht="14.5" thickBot="1" x14ac:dyDescent="0.35">
      <c r="B32" s="49"/>
      <c r="C32" s="30"/>
      <c r="D32" s="15"/>
      <c r="E32" s="15"/>
      <c r="F32" s="16" t="s">
        <v>45</v>
      </c>
      <c r="G32" s="26">
        <f>SUM(G24:G26)-14</f>
        <v>76</v>
      </c>
      <c r="H32" s="15"/>
    </row>
    <row r="33" spans="2:8" ht="15" thickBot="1" x14ac:dyDescent="0.4">
      <c r="B33" s="50" t="s">
        <v>10</v>
      </c>
      <c r="C33" s="40" t="s">
        <v>10</v>
      </c>
      <c r="D33" s="37" t="s">
        <v>8</v>
      </c>
      <c r="E33" s="37" t="s">
        <v>9</v>
      </c>
      <c r="F33" s="37" t="s">
        <v>7</v>
      </c>
      <c r="G33" s="37" t="s">
        <v>42</v>
      </c>
      <c r="H33" s="37" t="s">
        <v>43</v>
      </c>
    </row>
    <row r="34" spans="2:8" x14ac:dyDescent="0.3">
      <c r="B34" s="51"/>
      <c r="C34" s="27" t="s">
        <v>36</v>
      </c>
      <c r="D34" s="17">
        <f>D24</f>
        <v>0.13333333333333333</v>
      </c>
      <c r="E34" s="14">
        <v>2</v>
      </c>
      <c r="F34" s="17">
        <f t="shared" ref="F34:F40" si="0">E34-D34</f>
        <v>1.8666666666666667</v>
      </c>
      <c r="G34" s="41">
        <v>1</v>
      </c>
      <c r="H34" s="17">
        <f>E34*G34</f>
        <v>2</v>
      </c>
    </row>
    <row r="35" spans="2:8" x14ac:dyDescent="0.3">
      <c r="B35" s="51"/>
      <c r="C35" s="29" t="s">
        <v>15</v>
      </c>
      <c r="D35" s="5">
        <f>D25</f>
        <v>0.26666666666666666</v>
      </c>
      <c r="E35" s="2">
        <v>2</v>
      </c>
      <c r="F35" s="5">
        <f t="shared" si="0"/>
        <v>1.7333333333333334</v>
      </c>
      <c r="G35" s="42">
        <v>16</v>
      </c>
      <c r="H35" s="5">
        <f t="shared" ref="H35:H40" si="1">E35*G35</f>
        <v>32</v>
      </c>
    </row>
    <row r="36" spans="2:8" x14ac:dyDescent="0.3">
      <c r="B36" s="51"/>
      <c r="C36" s="29" t="s">
        <v>37</v>
      </c>
      <c r="D36" s="5">
        <f>D26</f>
        <v>0.4</v>
      </c>
      <c r="E36" s="2">
        <v>4</v>
      </c>
      <c r="F36" s="5">
        <f t="shared" si="0"/>
        <v>3.6</v>
      </c>
      <c r="G36" s="42">
        <v>7</v>
      </c>
      <c r="H36" s="5">
        <f t="shared" si="1"/>
        <v>28</v>
      </c>
    </row>
    <row r="37" spans="2:8" x14ac:dyDescent="0.3">
      <c r="B37" s="51"/>
      <c r="C37" s="29" t="s">
        <v>38</v>
      </c>
      <c r="D37" s="5">
        <f>D34</f>
        <v>0.13333333333333333</v>
      </c>
      <c r="E37" s="2">
        <v>1</v>
      </c>
      <c r="F37" s="5">
        <f t="shared" si="0"/>
        <v>0.8666666666666667</v>
      </c>
      <c r="G37" s="42">
        <v>6</v>
      </c>
      <c r="H37" s="5">
        <f t="shared" si="1"/>
        <v>6</v>
      </c>
    </row>
    <row r="38" spans="2:8" x14ac:dyDescent="0.3">
      <c r="B38" s="51"/>
      <c r="C38" s="29" t="s">
        <v>39</v>
      </c>
      <c r="D38" s="2">
        <v>0.27</v>
      </c>
      <c r="E38" s="2">
        <v>2</v>
      </c>
      <c r="F38" s="2">
        <f t="shared" si="0"/>
        <v>1.73</v>
      </c>
      <c r="G38" s="42">
        <v>4</v>
      </c>
      <c r="H38" s="5">
        <f t="shared" si="1"/>
        <v>8</v>
      </c>
    </row>
    <row r="39" spans="2:8" x14ac:dyDescent="0.3">
      <c r="B39" s="51"/>
      <c r="C39" s="29" t="s">
        <v>40</v>
      </c>
      <c r="D39" s="2">
        <v>0.17</v>
      </c>
      <c r="E39" s="2">
        <v>0.5</v>
      </c>
      <c r="F39" s="2">
        <f t="shared" si="0"/>
        <v>0.32999999999999996</v>
      </c>
      <c r="G39" s="42">
        <v>1</v>
      </c>
      <c r="H39" s="5">
        <f t="shared" si="1"/>
        <v>0.5</v>
      </c>
    </row>
    <row r="40" spans="2:8" ht="14.5" thickBot="1" x14ac:dyDescent="0.35">
      <c r="B40" s="51"/>
      <c r="C40" s="29" t="s">
        <v>41</v>
      </c>
      <c r="D40" s="2">
        <v>0.4</v>
      </c>
      <c r="E40" s="2">
        <v>3</v>
      </c>
      <c r="F40" s="2">
        <f t="shared" si="0"/>
        <v>2.6</v>
      </c>
      <c r="G40" s="43">
        <v>1</v>
      </c>
      <c r="H40" s="31">
        <f t="shared" si="1"/>
        <v>3</v>
      </c>
    </row>
    <row r="41" spans="2:8" ht="14.5" thickBot="1" x14ac:dyDescent="0.35">
      <c r="B41" s="52"/>
      <c r="C41" s="29"/>
      <c r="D41" s="1"/>
      <c r="E41" s="1"/>
      <c r="F41" s="6"/>
      <c r="G41" s="32" t="s">
        <v>44</v>
      </c>
      <c r="H41" s="33">
        <f>SUM(H34:H40)</f>
        <v>79.5</v>
      </c>
    </row>
  </sheetData>
  <mergeCells count="6">
    <mergeCell ref="B5:B17"/>
    <mergeCell ref="B18:B22"/>
    <mergeCell ref="B23:B32"/>
    <mergeCell ref="B33:B41"/>
    <mergeCell ref="D1:E1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F8326-4FC2-47FD-AB87-A63D70A85D31}">
  <dimension ref="A1"/>
  <sheetViews>
    <sheetView zoomScale="60" workbookViewId="0">
      <selection activeCell="W20" sqref="W20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F706E9DA0BD409EB48308B117EBBB" ma:contentTypeVersion="13" ma:contentTypeDescription="Create a new document." ma:contentTypeScope="" ma:versionID="e8aea0cee807c459778df82c95c3adac">
  <xsd:schema xmlns:xsd="http://www.w3.org/2001/XMLSchema" xmlns:xs="http://www.w3.org/2001/XMLSchema" xmlns:p="http://schemas.microsoft.com/office/2006/metadata/properties" xmlns:ns3="979ee9f0-ad62-4471-b604-71a36ce96402" xmlns:ns4="cc0b5f62-fa93-406b-9e53-388db2453d20" targetNamespace="http://schemas.microsoft.com/office/2006/metadata/properties" ma:root="true" ma:fieldsID="7e1752d9b0323226250dda71fb14b733" ns3:_="" ns4:_="">
    <xsd:import namespace="979ee9f0-ad62-4471-b604-71a36ce96402"/>
    <xsd:import namespace="cc0b5f62-fa93-406b-9e53-388db2453d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ee9f0-ad62-4471-b604-71a36ce964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b5f62-fa93-406b-9e53-388db2453d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C26782-BF4A-47FE-8C91-B98D936E19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B21212-D0C6-45C6-A396-B87C68439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9ee9f0-ad62-4471-b604-71a36ce96402"/>
    <ds:schemaRef ds:uri="cc0b5f62-fa93-406b-9e53-388db2453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F8454F-785F-49E6-97F9-968062156288}">
  <ds:schemaRefs>
    <ds:schemaRef ds:uri="http://schemas.microsoft.com/office/2006/metadata/properties"/>
    <ds:schemaRef ds:uri="http://www.w3.org/XML/1998/namespace"/>
    <ds:schemaRef ds:uri="979ee9f0-ad62-4471-b604-71a36ce96402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cc0b5f62-fa93-406b-9e53-388db2453d2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CHRISTMAS MARKET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Hughes</dc:creator>
  <cp:lastModifiedBy>Olivia Hughes</cp:lastModifiedBy>
  <dcterms:created xsi:type="dcterms:W3CDTF">2020-11-06T05:49:15Z</dcterms:created>
  <dcterms:modified xsi:type="dcterms:W3CDTF">2020-11-24T08:49:45Z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0x010100F06F706E9DA0BD409EB48308B117EBBB</vt:lpwstr>
  </property>
</Properties>
</file>